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866ca02663c54d86/INGEGNERIA/SITO WEB/Strumenti_Excel/Trave Cassone/"/>
    </mc:Choice>
  </mc:AlternateContent>
  <xr:revisionPtr revIDLastSave="202" documentId="11_5EF16D669D7C260FA1CE8272152F812B4D4B52C7" xr6:coauthVersionLast="47" xr6:coauthVersionMax="47" xr10:uidLastSave="{42F760C3-8025-4CA2-88BF-BC904BB5DA5B}"/>
  <bookViews>
    <workbookView xWindow="-120" yWindow="-120" windowWidth="29040" windowHeight="15720" xr2:uid="{00000000-000D-0000-FFFF-FFFF00000000}"/>
  </bookViews>
  <sheets>
    <sheet name="INPUT" sheetId="1" r:id="rId1"/>
    <sheet name="VERIFICHE" sheetId="3" r:id="rId2"/>
  </sheets>
  <definedNames>
    <definedName name="_xlnm.Print_Area" localSheetId="0">INPUT!$A$1:$D$42</definedName>
    <definedName name="_xlnm.Print_Area" localSheetId="1">VERIFICHE!$A$1:$B$50</definedName>
  </definedName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5" i="3" l="1"/>
  <c r="B3" i="3"/>
  <c r="B4" i="3" s="1"/>
  <c r="B6" i="3" s="1"/>
  <c r="B48" i="3"/>
  <c r="B42" i="3"/>
  <c r="B41" i="3"/>
  <c r="B40" i="3"/>
  <c r="B36" i="3"/>
  <c r="C12" i="1"/>
  <c r="B39" i="3" s="1"/>
  <c r="C16" i="1"/>
  <c r="B30" i="3"/>
  <c r="B27" i="3"/>
  <c r="B18" i="3"/>
  <c r="B17" i="3"/>
  <c r="B15" i="3"/>
  <c r="B16" i="3" s="1"/>
  <c r="B14" i="3"/>
  <c r="B7" i="3" l="1"/>
  <c r="B8" i="3" s="1"/>
  <c r="D39" i="1" s="1"/>
  <c r="B37" i="3"/>
  <c r="B38" i="3" s="1"/>
  <c r="B43" i="3"/>
  <c r="B44" i="3"/>
  <c r="B19" i="3"/>
  <c r="B20" i="3" s="1"/>
  <c r="C40" i="1" s="1"/>
  <c r="B28" i="3"/>
  <c r="C39" i="1" l="1"/>
  <c r="B29" i="3"/>
  <c r="B31" i="3" s="1"/>
  <c r="B45" i="3"/>
  <c r="B46" i="3" s="1"/>
  <c r="B47" i="3" s="1"/>
  <c r="B49" i="3" s="1"/>
  <c r="C42" i="1" s="1"/>
  <c r="B21" i="3"/>
  <c r="D40" i="1" l="1"/>
  <c r="B32" i="3"/>
  <c r="C41" i="1"/>
  <c r="B50" i="3"/>
  <c r="D42" i="1" s="1"/>
  <c r="D41" i="1" l="1"/>
</calcChain>
</file>

<file path=xl/sharedStrings.xml><?xml version="1.0" encoding="utf-8"?>
<sst xmlns="http://schemas.openxmlformats.org/spreadsheetml/2006/main" count="101" uniqueCount="76">
  <si>
    <t>VERIFICA A TAGLIO DELLE ANIME DELLA TRAVE A CASSONE</t>
  </si>
  <si>
    <t>Parametro</t>
  </si>
  <si>
    <t>Formula/Valore</t>
  </si>
  <si>
    <t>VEd [kN]</t>
  </si>
  <si>
    <t>Altezza utile anime hw [mm]</t>
  </si>
  <si>
    <t>Area resistente a taglio Av [mm2]</t>
  </si>
  <si>
    <t>fy [MPa]</t>
  </si>
  <si>
    <t>γM0 [-]</t>
  </si>
  <si>
    <t>Vpl,Rd [kN]</t>
  </si>
  <si>
    <t>Utilizzazione [-]</t>
  </si>
  <si>
    <t>Esito</t>
  </si>
  <si>
    <t>Riferimento</t>
  </si>
  <si>
    <t>UNI EN 1993-1-1 §6.2.6</t>
  </si>
  <si>
    <t>Nota</t>
  </si>
  <si>
    <t>Av = 2 · 20 · 940 = 37 600 mm²; VEd = 2 488,3 kN; Vpl,Rd ≈ 4 860 kN.</t>
  </si>
  <si>
    <t>Vy,Ed [kN]</t>
  </si>
  <si>
    <t>Area di riferimento [mm2]</t>
  </si>
  <si>
    <t>τEd [MPa]</t>
  </si>
  <si>
    <t>τRd [MPa]</t>
  </si>
  <si>
    <t>Valore</t>
  </si>
  <si>
    <t>Unità</t>
  </si>
  <si>
    <t>NEd</t>
  </si>
  <si>
    <t>kN</t>
  </si>
  <si>
    <t>Vy,Ed</t>
  </si>
  <si>
    <t>Lato piastra</t>
  </si>
  <si>
    <t>mm</t>
  </si>
  <si>
    <t>Numero anime</t>
  </si>
  <si>
    <t>-</t>
  </si>
  <si>
    <t>Acciaio fy</t>
  </si>
  <si>
    <t>MPa</t>
  </si>
  <si>
    <t>γM0</t>
  </si>
  <si>
    <t>Altezza cassone</t>
  </si>
  <si>
    <t>m</t>
  </si>
  <si>
    <t>beff [mm]</t>
  </si>
  <si>
    <t>Area A [mm2]</t>
  </si>
  <si>
    <t>fyd [MPa]</t>
  </si>
  <si>
    <t>sigmaEd [MPa]</t>
  </si>
  <si>
    <t>Utilizzazione</t>
  </si>
  <si>
    <t>beff = 500 + 2(30+30)=620 mm; A = 2·620·20</t>
  </si>
  <si>
    <t>VERIFICA TORSIONALE DELLA TRAVE A CASSONE</t>
  </si>
  <si>
    <t>Braccio e [m]</t>
  </si>
  <si>
    <t>Momento torcente TEd [kNm]</t>
  </si>
  <si>
    <t>Distanza esterna anime [mm]</t>
  </si>
  <si>
    <t>Spessore anima [mm]</t>
  </si>
  <si>
    <t>Altezza esterna cassone [mm]</t>
  </si>
  <si>
    <t>Spessore piattabanda [mm]</t>
  </si>
  <si>
    <t>Bm [mm]</t>
  </si>
  <si>
    <t>Hm [mm]</t>
  </si>
  <si>
    <t>Area media Am [mm2]</t>
  </si>
  <si>
    <t>Flusso q [N/mm]</t>
  </si>
  <si>
    <t>tauEd [MPa]</t>
  </si>
  <si>
    <t>tauRd [MPa]</t>
  </si>
  <si>
    <t>Verifica</t>
  </si>
  <si>
    <t>Compressione locale</t>
  </si>
  <si>
    <t>Taglio delle anime</t>
  </si>
  <si>
    <t>bp</t>
  </si>
  <si>
    <t>sp</t>
  </si>
  <si>
    <t>tf</t>
  </si>
  <si>
    <t>tw</t>
  </si>
  <si>
    <t>h</t>
  </si>
  <si>
    <t>e</t>
  </si>
  <si>
    <t>Braccio torsione</t>
  </si>
  <si>
    <t>Spessore piastra</t>
  </si>
  <si>
    <t>Spessore piattabanda</t>
  </si>
  <si>
    <t>Spessore anima</t>
  </si>
  <si>
    <t>Larghezza esterna anime</t>
  </si>
  <si>
    <t>bi</t>
  </si>
  <si>
    <t>Larghezza piattabanda</t>
  </si>
  <si>
    <t>b</t>
  </si>
  <si>
    <t>Larghezza sbalzo piattabanda</t>
  </si>
  <si>
    <t>bs</t>
  </si>
  <si>
    <t>VERIFICA A COMPRESIONE DELLE ANIME DELLA TRAVE A CASSONE</t>
  </si>
  <si>
    <t>VERIFICA TRAVE A CASSONE</t>
  </si>
  <si>
    <t>VERIFICA A TAGLIO DELL'AZIONE ASSOCIATA ALLA TORSIONE</t>
  </si>
  <si>
    <t>Taglio associato alla torsione</t>
  </si>
  <si>
    <t>Torsione della sezione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</si>
</sst>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6" formatCode="0.0"/>
  </numFmts>
  <fonts count="16" x14ac:knownFonts="1">
    <font>
      <sz val="11"/>
      <color theme="1"/>
      <name val="Calibri"/>
      <family val="2"/>
      <scheme val="minor"/>
    </font>
    <font>
      <b/>
      <sz val="10"/>
      <color rgb="FF1F1F1F"/>
      <name val="Arial"/>
      <family val="2"/>
    </font>
    <font>
      <sz val="10"/>
      <color rgb="FF1F1F1F"/>
      <name val="Arial"/>
      <family val="2"/>
    </font>
    <font>
      <b/>
      <sz val="10"/>
      <color rgb="FFFFFFFF"/>
      <name val="Arial"/>
      <family val="2"/>
    </font>
    <font>
      <b/>
      <sz val="10"/>
      <name val="Arial"/>
      <family val="2"/>
    </font>
    <font>
      <b/>
      <sz val="12"/>
      <color rgb="FFFFFFFF"/>
      <name val="Arial"/>
      <family val="2"/>
    </font>
    <font>
      <i/>
      <sz val="9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10"/>
      <color rgb="FFFFFFFF"/>
      <name val="Arial"/>
      <family val="2"/>
    </font>
    <font>
      <sz val="10"/>
      <color rgb="FFFF000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9"/>
      <name val="Arial"/>
      <family val="2"/>
    </font>
    <font>
      <b/>
      <sz val="9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F3F6F9"/>
      </patternFill>
    </fill>
    <fill>
      <patternFill patternType="solid">
        <fgColor rgb="FFE7E6E6"/>
      </patternFill>
    </fill>
    <fill>
      <patternFill patternType="solid">
        <fgColor rgb="FFE2F0D9"/>
      </patternFill>
    </fill>
    <fill>
      <patternFill patternType="solid">
        <fgColor rgb="FFD9EAF7"/>
      </patternFill>
    </fill>
  </fills>
  <borders count="8">
    <border>
      <left/>
      <right/>
      <top/>
      <bottom/>
      <diagonal/>
    </border>
    <border>
      <left style="thin">
        <color rgb="FFB7C3CF"/>
      </left>
      <right style="thin">
        <color rgb="FFB7C3CF"/>
      </right>
      <top style="thin">
        <color rgb="FFB7C3CF"/>
      </top>
      <bottom style="thin">
        <color rgb="FFB7C3CF"/>
      </bottom>
      <diagonal/>
    </border>
    <border>
      <left/>
      <right style="thin">
        <color rgb="FFB7C3CF"/>
      </right>
      <top style="thin">
        <color rgb="FFB7C3CF"/>
      </top>
      <bottom style="thin">
        <color rgb="FFB7C3CF"/>
      </bottom>
      <diagonal/>
    </border>
    <border>
      <left style="thin">
        <color rgb="FFB7C9D6"/>
      </left>
      <right style="thin">
        <color rgb="FFB7C9D6"/>
      </right>
      <top style="thin">
        <color rgb="FFB7C9D6"/>
      </top>
      <bottom style="thin">
        <color rgb="FFB7C9D6"/>
      </bottom>
      <diagonal/>
    </border>
    <border>
      <left style="thin">
        <color rgb="FFB7C3CF"/>
      </left>
      <right/>
      <top style="thin">
        <color rgb="FFB7C3CF"/>
      </top>
      <bottom style="thin">
        <color rgb="FFB7C3CF"/>
      </bottom>
      <diagonal/>
    </border>
    <border>
      <left/>
      <right/>
      <top style="thin">
        <color rgb="FFB7C3CF"/>
      </top>
      <bottom style="thin">
        <color rgb="FFB7C3CF"/>
      </bottom>
      <diagonal/>
    </border>
    <border>
      <left style="thin">
        <color rgb="FFB7C9D6"/>
      </left>
      <right/>
      <top/>
      <bottom/>
      <diagonal/>
    </border>
    <border>
      <left/>
      <right style="thin">
        <color rgb="FFB7C9D6"/>
      </right>
      <top/>
      <bottom/>
      <diagonal/>
    </border>
  </borders>
  <cellStyleXfs count="2">
    <xf numFmtId="0" fontId="0" fillId="0" borderId="0"/>
    <xf numFmtId="9" fontId="11" fillId="0" borderId="0" applyFont="0" applyFill="0" applyBorder="0" applyAlignment="0" applyProtection="0"/>
  </cellStyleXfs>
  <cellXfs count="41">
    <xf numFmtId="0" fontId="0" fillId="0" borderId="0" xfId="0"/>
    <xf numFmtId="0" fontId="2" fillId="3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2" fontId="2" fillId="3" borderId="1" xfId="0" applyNumberFormat="1" applyFont="1" applyFill="1" applyBorder="1" applyAlignment="1">
      <alignment horizontal="left" vertical="center" wrapText="1"/>
    </xf>
    <xf numFmtId="4" fontId="2" fillId="3" borderId="1" xfId="0" applyNumberFormat="1" applyFont="1" applyFill="1" applyBorder="1" applyAlignment="1">
      <alignment horizontal="left" vertical="center" wrapText="1"/>
    </xf>
    <xf numFmtId="4" fontId="2" fillId="0" borderId="1" xfId="0" applyNumberFormat="1" applyFont="1" applyBorder="1" applyAlignment="1">
      <alignment horizontal="left" vertical="center" wrapText="1"/>
    </xf>
    <xf numFmtId="0" fontId="4" fillId="4" borderId="1" xfId="0" applyFont="1" applyFill="1" applyBorder="1" applyAlignment="1">
      <alignment horizontal="left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7" fillId="6" borderId="3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left" vertical="center"/>
    </xf>
    <xf numFmtId="0" fontId="8" fillId="0" borderId="3" xfId="0" applyFont="1" applyBorder="1" applyAlignment="1">
      <alignment horizontal="left" vertical="center"/>
    </xf>
    <xf numFmtId="0" fontId="7" fillId="5" borderId="3" xfId="0" applyFont="1" applyFill="1" applyBorder="1" applyAlignment="1">
      <alignment horizontal="left" vertical="center"/>
    </xf>
    <xf numFmtId="0" fontId="9" fillId="2" borderId="3" xfId="0" applyFont="1" applyFill="1" applyBorder="1" applyAlignment="1">
      <alignment horizontal="center" vertical="center"/>
    </xf>
    <xf numFmtId="164" fontId="10" fillId="3" borderId="1" xfId="0" applyNumberFormat="1" applyFont="1" applyFill="1" applyBorder="1" applyAlignment="1">
      <alignment horizontal="left" vertical="center" wrapText="1"/>
    </xf>
    <xf numFmtId="164" fontId="10" fillId="0" borderId="1" xfId="0" applyNumberFormat="1" applyFont="1" applyBorder="1" applyAlignment="1">
      <alignment horizontal="left" vertical="center" wrapText="1"/>
    </xf>
    <xf numFmtId="1" fontId="10" fillId="3" borderId="1" xfId="0" applyNumberFormat="1" applyFont="1" applyFill="1" applyBorder="1" applyAlignment="1">
      <alignment horizontal="left" vertical="center" wrapText="1"/>
    </xf>
    <xf numFmtId="3" fontId="10" fillId="0" borderId="1" xfId="0" applyNumberFormat="1" applyFont="1" applyBorder="1" applyAlignment="1">
      <alignment horizontal="left" vertical="center" wrapText="1"/>
    </xf>
    <xf numFmtId="2" fontId="10" fillId="3" borderId="1" xfId="0" applyNumberFormat="1" applyFont="1" applyFill="1" applyBorder="1" applyAlignment="1">
      <alignment horizontal="left" vertical="center" wrapText="1"/>
    </xf>
    <xf numFmtId="166" fontId="8" fillId="3" borderId="3" xfId="0" applyNumberFormat="1" applyFont="1" applyFill="1" applyBorder="1" applyAlignment="1">
      <alignment horizontal="left" vertical="center"/>
    </xf>
    <xf numFmtId="2" fontId="8" fillId="0" borderId="3" xfId="0" applyNumberFormat="1" applyFont="1" applyBorder="1" applyAlignment="1">
      <alignment horizontal="left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2" xfId="0" applyBorder="1"/>
    <xf numFmtId="164" fontId="12" fillId="0" borderId="1" xfId="0" applyNumberFormat="1" applyFont="1" applyBorder="1" applyAlignment="1">
      <alignment horizontal="left" vertical="center" wrapText="1"/>
    </xf>
    <xf numFmtId="0" fontId="13" fillId="0" borderId="2" xfId="0" applyFont="1" applyBorder="1"/>
    <xf numFmtId="0" fontId="14" fillId="3" borderId="1" xfId="0" applyFont="1" applyFill="1" applyBorder="1" applyAlignment="1">
      <alignment horizontal="left" vertical="center" wrapText="1"/>
    </xf>
    <xf numFmtId="0" fontId="14" fillId="0" borderId="1" xfId="0" applyFont="1" applyBorder="1" applyAlignment="1">
      <alignment horizontal="left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4" fontId="8" fillId="3" borderId="3" xfId="0" applyNumberFormat="1" applyFont="1" applyFill="1" applyBorder="1" applyAlignment="1">
      <alignment horizontal="left" vertical="center"/>
    </xf>
    <xf numFmtId="3" fontId="8" fillId="3" borderId="3" xfId="0" applyNumberFormat="1" applyFont="1" applyFill="1" applyBorder="1" applyAlignment="1">
      <alignment horizontal="left" vertical="center"/>
    </xf>
    <xf numFmtId="0" fontId="9" fillId="2" borderId="6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  <xf numFmtId="0" fontId="8" fillId="3" borderId="6" xfId="0" applyFont="1" applyFill="1" applyBorder="1" applyAlignment="1">
      <alignment horizontal="center" vertical="center"/>
    </xf>
    <xf numFmtId="0" fontId="8" fillId="3" borderId="7" xfId="0" applyFont="1" applyFill="1" applyBorder="1" applyAlignment="1">
      <alignment horizontal="center" vertical="center"/>
    </xf>
    <xf numFmtId="0" fontId="15" fillId="5" borderId="3" xfId="0" applyFont="1" applyFill="1" applyBorder="1" applyAlignment="1">
      <alignment horizontal="center" vertical="center"/>
    </xf>
    <xf numFmtId="9" fontId="8" fillId="3" borderId="3" xfId="1" applyNumberFormat="1" applyFont="1" applyFill="1" applyBorder="1" applyAlignment="1">
      <alignment horizontal="center" vertical="center"/>
    </xf>
  </cellXfs>
  <cellStyles count="2">
    <cellStyle name="Normale" xfId="0" builtinId="0"/>
    <cellStyle name="Percentuale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530679</xdr:colOff>
      <xdr:row>17</xdr:row>
      <xdr:rowOff>93889</xdr:rowOff>
    </xdr:from>
    <xdr:to>
      <xdr:col>2</xdr:col>
      <xdr:colOff>1401537</xdr:colOff>
      <xdr:row>36</xdr:row>
      <xdr:rowOff>53676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586AD5B7-36CF-9D37-59C3-258019DF89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0679" y="3849460"/>
          <a:ext cx="3102429" cy="357928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1F4E78"/>
    <pageSetUpPr fitToPage="1"/>
  </sheetPr>
  <dimension ref="A1:D42"/>
  <sheetViews>
    <sheetView showGridLines="0" tabSelected="1" zoomScale="115" zoomScaleNormal="115" workbookViewId="0">
      <pane ySplit="2" topLeftCell="A3" activePane="bottomLeft" state="frozen"/>
      <selection pane="bottomLeft" activeCell="I18" sqref="I18"/>
    </sheetView>
  </sheetViews>
  <sheetFormatPr defaultRowHeight="15" x14ac:dyDescent="0.25"/>
  <cols>
    <col min="1" max="1" width="27" customWidth="1"/>
    <col min="2" max="2" width="6.5703125" customWidth="1"/>
    <col min="3" max="3" width="23.5703125" customWidth="1"/>
    <col min="4" max="4" width="13" customWidth="1"/>
  </cols>
  <sheetData>
    <row r="1" spans="1:4" ht="23.25" customHeight="1" x14ac:dyDescent="0.25">
      <c r="A1" s="30" t="s">
        <v>72</v>
      </c>
      <c r="B1" s="31"/>
      <c r="C1" s="31"/>
      <c r="D1" s="32"/>
    </row>
    <row r="2" spans="1:4" x14ac:dyDescent="0.25">
      <c r="A2" s="7" t="s">
        <v>1</v>
      </c>
      <c r="B2" s="7"/>
      <c r="C2" s="7" t="s">
        <v>19</v>
      </c>
      <c r="D2" s="7" t="s">
        <v>20</v>
      </c>
    </row>
    <row r="3" spans="1:4" x14ac:dyDescent="0.25">
      <c r="A3" s="1" t="s">
        <v>21</v>
      </c>
      <c r="B3" s="22"/>
      <c r="C3" s="15">
        <v>2488.3000000000002</v>
      </c>
      <c r="D3" s="1" t="s">
        <v>22</v>
      </c>
    </row>
    <row r="4" spans="1:4" x14ac:dyDescent="0.25">
      <c r="A4" s="2" t="s">
        <v>23</v>
      </c>
      <c r="B4" s="23"/>
      <c r="C4" s="16">
        <v>172</v>
      </c>
      <c r="D4" s="2" t="s">
        <v>22</v>
      </c>
    </row>
    <row r="5" spans="1:4" x14ac:dyDescent="0.25">
      <c r="A5" s="1" t="s">
        <v>24</v>
      </c>
      <c r="B5" s="22" t="s">
        <v>55</v>
      </c>
      <c r="C5" s="15">
        <v>500</v>
      </c>
      <c r="D5" s="1" t="s">
        <v>25</v>
      </c>
    </row>
    <row r="6" spans="1:4" x14ac:dyDescent="0.25">
      <c r="A6" s="2" t="s">
        <v>62</v>
      </c>
      <c r="B6" s="23" t="s">
        <v>56</v>
      </c>
      <c r="C6" s="16">
        <v>30</v>
      </c>
      <c r="D6" s="2" t="s">
        <v>25</v>
      </c>
    </row>
    <row r="7" spans="1:4" x14ac:dyDescent="0.25">
      <c r="A7" s="2" t="s">
        <v>31</v>
      </c>
      <c r="B7" s="23" t="s">
        <v>59</v>
      </c>
      <c r="C7" s="18">
        <v>1000</v>
      </c>
      <c r="D7" s="2" t="s">
        <v>25</v>
      </c>
    </row>
    <row r="8" spans="1:4" x14ac:dyDescent="0.25">
      <c r="A8" s="1" t="s">
        <v>63</v>
      </c>
      <c r="B8" s="22" t="s">
        <v>57</v>
      </c>
      <c r="C8" s="15">
        <v>30</v>
      </c>
      <c r="D8" s="1" t="s">
        <v>25</v>
      </c>
    </row>
    <row r="9" spans="1:4" x14ac:dyDescent="0.25">
      <c r="A9" s="2" t="s">
        <v>64</v>
      </c>
      <c r="B9" s="23" t="s">
        <v>58</v>
      </c>
      <c r="C9" s="16">
        <v>20</v>
      </c>
      <c r="D9" s="2" t="s">
        <v>25</v>
      </c>
    </row>
    <row r="10" spans="1:4" x14ac:dyDescent="0.25">
      <c r="A10" s="2" t="s">
        <v>67</v>
      </c>
      <c r="B10" s="23" t="s">
        <v>68</v>
      </c>
      <c r="C10" s="16">
        <v>800</v>
      </c>
      <c r="D10" s="2" t="s">
        <v>25</v>
      </c>
    </row>
    <row r="11" spans="1:4" x14ac:dyDescent="0.25">
      <c r="A11" s="2" t="s">
        <v>69</v>
      </c>
      <c r="B11" s="23" t="s">
        <v>70</v>
      </c>
      <c r="C11" s="16">
        <v>100</v>
      </c>
      <c r="D11" s="2" t="s">
        <v>25</v>
      </c>
    </row>
    <row r="12" spans="1:4" x14ac:dyDescent="0.25">
      <c r="A12" s="2" t="s">
        <v>65</v>
      </c>
      <c r="B12" s="23" t="s">
        <v>66</v>
      </c>
      <c r="C12" s="26">
        <f>C10-2*C11</f>
        <v>600</v>
      </c>
      <c r="D12" s="2" t="s">
        <v>25</v>
      </c>
    </row>
    <row r="13" spans="1:4" x14ac:dyDescent="0.25">
      <c r="A13" s="1" t="s">
        <v>26</v>
      </c>
      <c r="B13" s="22"/>
      <c r="C13" s="17">
        <v>2</v>
      </c>
      <c r="D13" s="1" t="s">
        <v>27</v>
      </c>
    </row>
    <row r="14" spans="1:4" x14ac:dyDescent="0.25">
      <c r="A14" s="2" t="s">
        <v>28</v>
      </c>
      <c r="B14" s="23"/>
      <c r="C14" s="18">
        <v>235</v>
      </c>
      <c r="D14" s="2" t="s">
        <v>29</v>
      </c>
    </row>
    <row r="15" spans="1:4" x14ac:dyDescent="0.25">
      <c r="A15" s="1" t="s">
        <v>30</v>
      </c>
      <c r="B15" s="22"/>
      <c r="C15" s="19">
        <v>1.05</v>
      </c>
      <c r="D15" s="1" t="s">
        <v>27</v>
      </c>
    </row>
    <row r="16" spans="1:4" x14ac:dyDescent="0.25">
      <c r="A16" s="1" t="s">
        <v>61</v>
      </c>
      <c r="B16" s="22" t="s">
        <v>60</v>
      </c>
      <c r="C16" s="4">
        <f>C7/2/1000</f>
        <v>0.5</v>
      </c>
      <c r="D16" s="1" t="s">
        <v>32</v>
      </c>
    </row>
    <row r="38" spans="1:4" x14ac:dyDescent="0.25">
      <c r="A38" s="35" t="s">
        <v>52</v>
      </c>
      <c r="B38" s="36"/>
      <c r="C38" s="14" t="s">
        <v>37</v>
      </c>
      <c r="D38" s="14" t="s">
        <v>10</v>
      </c>
    </row>
    <row r="39" spans="1:4" x14ac:dyDescent="0.25">
      <c r="A39" s="37" t="s">
        <v>53</v>
      </c>
      <c r="B39" s="38"/>
      <c r="C39" s="40">
        <f>VERIFICHE!B7</f>
        <v>0.44830387783115994</v>
      </c>
      <c r="D39" s="39" t="str">
        <f>VERIFICHE!B8</f>
        <v>VERIFICATA</v>
      </c>
    </row>
    <row r="40" spans="1:4" x14ac:dyDescent="0.25">
      <c r="A40" s="37" t="s">
        <v>54</v>
      </c>
      <c r="B40" s="38"/>
      <c r="C40" s="40">
        <f>VERIFICHE!B20</f>
        <v>0.51214974260947477</v>
      </c>
      <c r="D40" s="39" t="str">
        <f>VERIFICHE!B21</f>
        <v>VERIFICATA</v>
      </c>
    </row>
    <row r="41" spans="1:4" x14ac:dyDescent="0.25">
      <c r="A41" s="37" t="s">
        <v>74</v>
      </c>
      <c r="B41" s="38"/>
      <c r="C41" s="40">
        <f>VERIFICHE!B31</f>
        <v>3.5401581693859124E-2</v>
      </c>
      <c r="D41" s="39" t="str">
        <f>VERIFICHE!B32</f>
        <v>VERIFICATA</v>
      </c>
    </row>
    <row r="42" spans="1:4" x14ac:dyDescent="0.25">
      <c r="A42" s="37" t="s">
        <v>75</v>
      </c>
      <c r="B42" s="38"/>
      <c r="C42" s="40">
        <f>VERIFICHE!B49</f>
        <v>2.9574730529885872E-2</v>
      </c>
      <c r="D42" s="39" t="str">
        <f>VERIFICHE!B50</f>
        <v>VERIFICATA</v>
      </c>
    </row>
  </sheetData>
  <mergeCells count="6">
    <mergeCell ref="A41:B41"/>
    <mergeCell ref="A42:B42"/>
    <mergeCell ref="A1:D1"/>
    <mergeCell ref="A38:B38"/>
    <mergeCell ref="A39:B39"/>
    <mergeCell ref="A40:B40"/>
  </mergeCells>
  <pageMargins left="0.35433070866141736" right="0.35433070866141736" top="0.6692913385826772" bottom="0.6692913385826772" header="0.23622047244094491" footer="0.23622047244094491"/>
  <pageSetup paperSize="9" orientation="portrait" r:id="rId1"/>
  <headerFooter>
    <oddHeader>&amp;L&amp;"Arial,Grassetto"&amp;9INGEGNERIA STRUTTURALE&amp;C&amp;"Arial,Grassetto"&amp;8VERIFICA DI UNA TRAVE A CASSONE IN ACCIAIO&amp;R&amp;8Foglio Excel di calcolo</oddHeader>
    <oddFooter>&amp;L&amp;8Dati di input e verifiche strutturali&amp;C&amp;8luigipepe.it&amp;R&amp;8 Pag. &amp;P di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1F4E78"/>
    <pageSetUpPr fitToPage="1"/>
  </sheetPr>
  <dimension ref="A1:B50"/>
  <sheetViews>
    <sheetView showGridLines="0" tabSelected="1" workbookViewId="0">
      <pane ySplit="12" topLeftCell="A29" activePane="bottomLeft" state="frozen"/>
      <selection activeCell="I18" sqref="I18"/>
      <selection pane="bottomLeft" activeCell="I18" sqref="I18"/>
    </sheetView>
  </sheetViews>
  <sheetFormatPr defaultRowHeight="15" x14ac:dyDescent="0.25"/>
  <cols>
    <col min="1" max="1" width="42" customWidth="1"/>
    <col min="2" max="2" width="58" customWidth="1"/>
  </cols>
  <sheetData>
    <row r="1" spans="1:2" x14ac:dyDescent="0.25">
      <c r="A1" s="24" t="s">
        <v>71</v>
      </c>
      <c r="B1" s="27"/>
    </row>
    <row r="2" spans="1:2" x14ac:dyDescent="0.25">
      <c r="A2" s="7" t="s">
        <v>1</v>
      </c>
      <c r="B2" s="7" t="s">
        <v>2</v>
      </c>
    </row>
    <row r="3" spans="1:2" x14ac:dyDescent="0.25">
      <c r="A3" s="1" t="s">
        <v>33</v>
      </c>
      <c r="B3" s="4">
        <f>INPUT!C5+2*(INPUT!C6+INPUT!C8)</f>
        <v>620</v>
      </c>
    </row>
    <row r="4" spans="1:2" x14ac:dyDescent="0.25">
      <c r="A4" s="2" t="s">
        <v>34</v>
      </c>
      <c r="B4" s="5">
        <f>INPUT!C13*B3*INPUT!C9</f>
        <v>24800</v>
      </c>
    </row>
    <row r="5" spans="1:2" x14ac:dyDescent="0.25">
      <c r="A5" s="1" t="s">
        <v>35</v>
      </c>
      <c r="B5" s="4">
        <f>INPUT!C14/INPUT!C15</f>
        <v>223.8095238095238</v>
      </c>
    </row>
    <row r="6" spans="1:2" x14ac:dyDescent="0.25">
      <c r="A6" s="2" t="s">
        <v>36</v>
      </c>
      <c r="B6" s="5">
        <f>INPUT!C3*1000/B4</f>
        <v>100.33467741935483</v>
      </c>
    </row>
    <row r="7" spans="1:2" x14ac:dyDescent="0.25">
      <c r="A7" s="1" t="s">
        <v>37</v>
      </c>
      <c r="B7" s="4">
        <f>B6/B5</f>
        <v>0.44830387783115994</v>
      </c>
    </row>
    <row r="8" spans="1:2" x14ac:dyDescent="0.25">
      <c r="A8" s="8" t="s">
        <v>10</v>
      </c>
      <c r="B8" s="8" t="str">
        <f>IF(B7&lt;=1,"VERIFICATA","NON VERIFICATA")</f>
        <v>VERIFICATA</v>
      </c>
    </row>
    <row r="9" spans="1:2" x14ac:dyDescent="0.25">
      <c r="A9" s="1"/>
      <c r="B9" s="1"/>
    </row>
    <row r="10" spans="1:2" x14ac:dyDescent="0.25">
      <c r="A10" s="6" t="s">
        <v>13</v>
      </c>
      <c r="B10" s="2" t="s">
        <v>38</v>
      </c>
    </row>
    <row r="12" spans="1:2" ht="18.75" customHeight="1" x14ac:dyDescent="0.25">
      <c r="A12" s="24" t="s">
        <v>0</v>
      </c>
      <c r="B12" s="27"/>
    </row>
    <row r="13" spans="1:2" x14ac:dyDescent="0.25">
      <c r="A13" s="7" t="s">
        <v>1</v>
      </c>
      <c r="B13" s="7" t="s">
        <v>2</v>
      </c>
    </row>
    <row r="14" spans="1:2" x14ac:dyDescent="0.25">
      <c r="A14" s="1" t="s">
        <v>3</v>
      </c>
      <c r="B14" s="4">
        <f>INPUT!C3</f>
        <v>2488.3000000000002</v>
      </c>
    </row>
    <row r="15" spans="1:2" x14ac:dyDescent="0.25">
      <c r="A15" s="2" t="s">
        <v>4</v>
      </c>
      <c r="B15" s="5">
        <f>INPUT!C7-2*INPUT!C8</f>
        <v>940</v>
      </c>
    </row>
    <row r="16" spans="1:2" x14ac:dyDescent="0.25">
      <c r="A16" s="1" t="s">
        <v>5</v>
      </c>
      <c r="B16" s="4">
        <f>INPUT!C13*INPUT!C9*B15</f>
        <v>37600</v>
      </c>
    </row>
    <row r="17" spans="1:2" x14ac:dyDescent="0.25">
      <c r="A17" s="2" t="s">
        <v>6</v>
      </c>
      <c r="B17" s="5">
        <f>INPUT!C14</f>
        <v>235</v>
      </c>
    </row>
    <row r="18" spans="1:2" x14ac:dyDescent="0.25">
      <c r="A18" s="1" t="s">
        <v>7</v>
      </c>
      <c r="B18" s="4">
        <f>INPUT!C15</f>
        <v>1.05</v>
      </c>
    </row>
    <row r="19" spans="1:2" x14ac:dyDescent="0.25">
      <c r="A19" s="2" t="s">
        <v>8</v>
      </c>
      <c r="B19" s="5">
        <f>B16*B17/(SQRT(3)*B18)/1000</f>
        <v>4858.5399795805088</v>
      </c>
    </row>
    <row r="20" spans="1:2" x14ac:dyDescent="0.25">
      <c r="A20" s="1" t="s">
        <v>9</v>
      </c>
      <c r="B20" s="3">
        <f>B14/B19</f>
        <v>0.51214974260947477</v>
      </c>
    </row>
    <row r="21" spans="1:2" x14ac:dyDescent="0.25">
      <c r="A21" s="8" t="s">
        <v>10</v>
      </c>
      <c r="B21" s="8" t="str">
        <f>IF(B20&lt;=1,"VERIFICATA","NON VERIFICATA")</f>
        <v>VERIFICATA</v>
      </c>
    </row>
    <row r="22" spans="1:2" x14ac:dyDescent="0.25">
      <c r="A22" s="28" t="s">
        <v>11</v>
      </c>
      <c r="B22" s="1" t="s">
        <v>12</v>
      </c>
    </row>
    <row r="23" spans="1:2" ht="33.950000000000003" customHeight="1" x14ac:dyDescent="0.25">
      <c r="A23" s="29" t="s">
        <v>13</v>
      </c>
      <c r="B23" s="9" t="s">
        <v>14</v>
      </c>
    </row>
    <row r="25" spans="1:2" ht="18.75" customHeight="1" x14ac:dyDescent="0.25">
      <c r="A25" s="24" t="s">
        <v>73</v>
      </c>
      <c r="B25" s="25"/>
    </row>
    <row r="26" spans="1:2" x14ac:dyDescent="0.25">
      <c r="A26" s="7" t="s">
        <v>1</v>
      </c>
      <c r="B26" s="7" t="s">
        <v>2</v>
      </c>
    </row>
    <row r="27" spans="1:2" x14ac:dyDescent="0.25">
      <c r="A27" s="1" t="s">
        <v>15</v>
      </c>
      <c r="B27" s="4">
        <f>INPUT!C4</f>
        <v>172</v>
      </c>
    </row>
    <row r="28" spans="1:2" x14ac:dyDescent="0.25">
      <c r="A28" s="2" t="s">
        <v>16</v>
      </c>
      <c r="B28" s="5">
        <f>B16</f>
        <v>37600</v>
      </c>
    </row>
    <row r="29" spans="1:2" x14ac:dyDescent="0.25">
      <c r="A29" s="1" t="s">
        <v>17</v>
      </c>
      <c r="B29" s="4">
        <f>B27*1000/B28</f>
        <v>4.5744680851063828</v>
      </c>
    </row>
    <row r="30" spans="1:2" x14ac:dyDescent="0.25">
      <c r="A30" s="2" t="s">
        <v>18</v>
      </c>
      <c r="B30" s="5">
        <f>INPUT!C14/(SQRT(3)*INPUT!C15)</f>
        <v>129.21648881863052</v>
      </c>
    </row>
    <row r="31" spans="1:2" x14ac:dyDescent="0.25">
      <c r="A31" s="1" t="s">
        <v>9</v>
      </c>
      <c r="B31" s="4">
        <f>B29/B30</f>
        <v>3.5401581693859124E-2</v>
      </c>
    </row>
    <row r="32" spans="1:2" x14ac:dyDescent="0.25">
      <c r="A32" s="8" t="s">
        <v>10</v>
      </c>
      <c r="B32" s="8" t="str">
        <f>IF(B31&lt;=1,"VERIFICATA","NON VERIFICATA")</f>
        <v>VERIFICATA</v>
      </c>
    </row>
    <row r="34" spans="1:2" ht="18.75" customHeight="1" x14ac:dyDescent="0.25">
      <c r="A34" s="24" t="s">
        <v>39</v>
      </c>
      <c r="B34" s="25"/>
    </row>
    <row r="35" spans="1:2" x14ac:dyDescent="0.25">
      <c r="A35" s="10" t="s">
        <v>1</v>
      </c>
      <c r="B35" s="10" t="s">
        <v>19</v>
      </c>
    </row>
    <row r="36" spans="1:2" x14ac:dyDescent="0.25">
      <c r="A36" s="11" t="s">
        <v>15</v>
      </c>
      <c r="B36" s="11">
        <f>INPUT!C4</f>
        <v>172</v>
      </c>
    </row>
    <row r="37" spans="1:2" x14ac:dyDescent="0.25">
      <c r="A37" s="11" t="s">
        <v>40</v>
      </c>
      <c r="B37" s="33">
        <f>INPUT!C16</f>
        <v>0.5</v>
      </c>
    </row>
    <row r="38" spans="1:2" x14ac:dyDescent="0.25">
      <c r="A38" s="11" t="s">
        <v>41</v>
      </c>
      <c r="B38" s="11">
        <f>B36*B37</f>
        <v>86</v>
      </c>
    </row>
    <row r="39" spans="1:2" x14ac:dyDescent="0.25">
      <c r="A39" s="11" t="s">
        <v>42</v>
      </c>
      <c r="B39" s="11">
        <f>INPUT!C12</f>
        <v>600</v>
      </c>
    </row>
    <row r="40" spans="1:2" x14ac:dyDescent="0.25">
      <c r="A40" s="11" t="s">
        <v>43</v>
      </c>
      <c r="B40" s="11">
        <f>INPUT!C9</f>
        <v>20</v>
      </c>
    </row>
    <row r="41" spans="1:2" x14ac:dyDescent="0.25">
      <c r="A41" s="11" t="s">
        <v>44</v>
      </c>
      <c r="B41" s="34">
        <f>INPUT!C7</f>
        <v>1000</v>
      </c>
    </row>
    <row r="42" spans="1:2" x14ac:dyDescent="0.25">
      <c r="A42" s="11" t="s">
        <v>45</v>
      </c>
      <c r="B42" s="11">
        <f>INPUT!C8</f>
        <v>30</v>
      </c>
    </row>
    <row r="43" spans="1:2" x14ac:dyDescent="0.25">
      <c r="A43" s="11" t="s">
        <v>46</v>
      </c>
      <c r="B43" s="11">
        <f>B39-B40/2-B40/2</f>
        <v>580</v>
      </c>
    </row>
    <row r="44" spans="1:2" x14ac:dyDescent="0.25">
      <c r="A44" s="11" t="s">
        <v>47</v>
      </c>
      <c r="B44" s="11">
        <f>B41-B42/2-B42/2</f>
        <v>970</v>
      </c>
    </row>
    <row r="45" spans="1:2" x14ac:dyDescent="0.25">
      <c r="A45" s="11" t="s">
        <v>48</v>
      </c>
      <c r="B45" s="11">
        <f>B43*B44</f>
        <v>562600</v>
      </c>
    </row>
    <row r="46" spans="1:2" x14ac:dyDescent="0.25">
      <c r="A46" s="11" t="s">
        <v>49</v>
      </c>
      <c r="B46" s="20">
        <f>B38*1000000/(2*B45)</f>
        <v>76.430856736580168</v>
      </c>
    </row>
    <row r="47" spans="1:2" x14ac:dyDescent="0.25">
      <c r="A47" s="11" t="s">
        <v>50</v>
      </c>
      <c r="B47" s="20">
        <f>B46/B40</f>
        <v>3.8215428368290083</v>
      </c>
    </row>
    <row r="48" spans="1:2" x14ac:dyDescent="0.25">
      <c r="A48" s="11" t="s">
        <v>51</v>
      </c>
      <c r="B48" s="20">
        <f>INPUT!C14/(SQRT(3)*INPUT!C15)</f>
        <v>129.21648881863052</v>
      </c>
    </row>
    <row r="49" spans="1:2" x14ac:dyDescent="0.25">
      <c r="A49" s="12" t="s">
        <v>37</v>
      </c>
      <c r="B49" s="21">
        <f>B47/B48</f>
        <v>2.9574730529885872E-2</v>
      </c>
    </row>
    <row r="50" spans="1:2" x14ac:dyDescent="0.25">
      <c r="A50" s="13" t="s">
        <v>10</v>
      </c>
      <c r="B50" s="13" t="str">
        <f>IF(B49&lt;=1,"VERIFICATA","NON VERIFICATA")</f>
        <v>VERIFICATA</v>
      </c>
    </row>
  </sheetData>
  <mergeCells count="4">
    <mergeCell ref="A25:B25"/>
    <mergeCell ref="A12:B12"/>
    <mergeCell ref="A34:B34"/>
    <mergeCell ref="A1:B1"/>
  </mergeCells>
  <pageMargins left="0.35433070866141736" right="0.35433070866141736" top="0.6692913385826772" bottom="0.6692913385826772" header="0.23622047244094491" footer="0.23622047244094491"/>
  <pageSetup paperSize="9" scale="96" orientation="portrait" r:id="rId1"/>
  <headerFooter>
    <oddHeader>&amp;L&amp;"Arial,Grassetto"&amp;9INGEGNERIA STRUTTURALE&amp;C&amp;"Arial,Grassetto"&amp;8VERIFICA DI UNA TRAVE A CASSONE IN ACCIAIO&amp;R&amp;8Foglio Excel di calcolo</oddHeader>
    <oddFooter>&amp;L&amp;8Dati di input e verifiche strutturali&amp;C&amp;8luigipepe.it&amp;R&amp;8 Pag. &amp;P di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2</vt:i4>
      </vt:variant>
    </vt:vector>
  </HeadingPairs>
  <TitlesOfParts>
    <vt:vector size="4" baseType="lpstr">
      <vt:lpstr>INPUT</vt:lpstr>
      <vt:lpstr>VERIFICHE</vt:lpstr>
      <vt:lpstr>INPUT!Area_stampa</vt:lpstr>
      <vt:lpstr>VERIFICHE!Area_stampa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LUIGI PEPE</cp:lastModifiedBy>
  <cp:lastPrinted>2026-09-26T09:22:33Z</cp:lastPrinted>
  <dcterms:created xsi:type="dcterms:W3CDTF">2026-07-09T15:42:40Z</dcterms:created>
  <dcterms:modified xsi:type="dcterms:W3CDTF">2026-09-26T09:22:42Z</dcterms:modified>
</cp:coreProperties>
</file>